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45120" yWindow="3940" windowWidth="25600" windowHeight="15540" tabRatio="674"/>
  </bookViews>
  <sheets>
    <sheet name="How to Use this Spreadsheet" sheetId="8" r:id="rId1"/>
    <sheet name="My Budget" sheetId="1" r:id="rId2"/>
    <sheet name="Church Budget" sheetId="2" r:id="rId3"/>
    <sheet name="TOTALS" sheetId="3" r:id="rId4"/>
    <sheet name="Brainstorming List" sheetId="4" r:id="rId5"/>
    <sheet name="Mailing List" sheetId="6" r:id="rId6"/>
    <sheet name="Meeting List" sheetId="5" r:id="rId7"/>
    <sheet name="Giving List" sheetId="7" r:id="rId8"/>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8" i="1" l="1"/>
  <c r="G8" i="3"/>
  <c r="G9" i="3"/>
  <c r="G10" i="3"/>
  <c r="G11" i="3"/>
  <c r="G12" i="3"/>
  <c r="B2" i="3"/>
  <c r="B3" i="3"/>
  <c r="D8" i="3"/>
  <c r="E8" i="3"/>
  <c r="D9" i="3"/>
  <c r="E9" i="3"/>
  <c r="D10" i="3"/>
  <c r="E10" i="3"/>
  <c r="E12" i="3"/>
  <c r="H12" i="3"/>
  <c r="H11" i="3"/>
  <c r="H9" i="3"/>
  <c r="H10" i="3"/>
  <c r="H8" i="3"/>
  <c r="F8" i="3"/>
  <c r="F9" i="3"/>
  <c r="F10" i="3"/>
  <c r="F11" i="3"/>
  <c r="F12" i="3"/>
  <c r="D12" i="3"/>
  <c r="F2" i="3"/>
  <c r="C3" i="3"/>
  <c r="C2" i="3"/>
  <c r="D3" i="3"/>
  <c r="D2" i="3"/>
  <c r="C12" i="3"/>
  <c r="D6" i="2"/>
  <c r="E6" i="2"/>
  <c r="F6" i="2"/>
  <c r="C6" i="2"/>
  <c r="F3" i="2"/>
  <c r="F4" i="2"/>
  <c r="F5" i="2"/>
  <c r="F2" i="2"/>
  <c r="E3" i="2"/>
  <c r="E4" i="2"/>
  <c r="E5" i="2"/>
  <c r="E2" i="2"/>
  <c r="D3" i="2"/>
  <c r="D4" i="2"/>
  <c r="D5" i="2"/>
  <c r="D2" i="2"/>
  <c r="C3" i="2"/>
  <c r="C4" i="2"/>
  <c r="C5" i="2"/>
  <c r="C2" i="2"/>
  <c r="D2" i="1"/>
  <c r="D3" i="1"/>
  <c r="D4" i="1"/>
  <c r="D5" i="1"/>
  <c r="D6" i="1"/>
  <c r="D7" i="1"/>
  <c r="D8" i="1"/>
  <c r="D10" i="1"/>
  <c r="D9" i="1"/>
  <c r="D11" i="1"/>
  <c r="D12" i="1"/>
  <c r="D13" i="1"/>
  <c r="D14" i="1"/>
  <c r="D15" i="1"/>
  <c r="D18" i="1"/>
  <c r="E2" i="1"/>
  <c r="E3" i="1"/>
  <c r="E4" i="1"/>
  <c r="E5" i="1"/>
  <c r="E6" i="1"/>
  <c r="E7" i="1"/>
  <c r="E8" i="1"/>
  <c r="E10" i="1"/>
  <c r="E9" i="1"/>
  <c r="E11" i="1"/>
  <c r="E12" i="1"/>
  <c r="E13" i="1"/>
  <c r="E14" i="1"/>
  <c r="E15" i="1"/>
  <c r="E18" i="1"/>
  <c r="F2" i="1"/>
  <c r="F3" i="1"/>
  <c r="F4" i="1"/>
  <c r="F5" i="1"/>
  <c r="F6" i="1"/>
  <c r="F7" i="1"/>
  <c r="F8" i="1"/>
  <c r="F10" i="1"/>
  <c r="F9" i="1"/>
  <c r="F11" i="1"/>
  <c r="F12" i="1"/>
  <c r="F13" i="1"/>
  <c r="F14" i="1"/>
  <c r="F15" i="1"/>
  <c r="F18" i="1"/>
  <c r="G2" i="1"/>
  <c r="G3" i="1"/>
  <c r="G4" i="1"/>
  <c r="G5" i="1"/>
  <c r="G6" i="1"/>
  <c r="G7" i="1"/>
  <c r="G8" i="1"/>
  <c r="G10" i="1"/>
  <c r="G9" i="1"/>
  <c r="G11" i="1"/>
  <c r="G12" i="1"/>
  <c r="G13" i="1"/>
  <c r="G14" i="1"/>
  <c r="G15" i="1"/>
  <c r="G18" i="1"/>
  <c r="G16" i="1"/>
  <c r="G17" i="1"/>
  <c r="F16" i="1"/>
  <c r="F17" i="1"/>
  <c r="E16" i="1"/>
  <c r="E17" i="1"/>
  <c r="D16" i="1"/>
  <c r="D17" i="1"/>
  <c r="C7" i="2"/>
  <c r="D7" i="2"/>
  <c r="E7" i="2"/>
  <c r="F7" i="2"/>
  <c r="B7" i="2"/>
  <c r="B18" i="1"/>
</calcChain>
</file>

<file path=xl/sharedStrings.xml><?xml version="1.0" encoding="utf-8"?>
<sst xmlns="http://schemas.openxmlformats.org/spreadsheetml/2006/main" count="152" uniqueCount="131">
  <si>
    <t>Housing</t>
  </si>
  <si>
    <t>Utilities</t>
  </si>
  <si>
    <t>Transportation</t>
  </si>
  <si>
    <t>Communication</t>
  </si>
  <si>
    <t>Food</t>
  </si>
  <si>
    <t>Entertainment</t>
  </si>
  <si>
    <t>Debt</t>
  </si>
  <si>
    <t>Savings</t>
  </si>
  <si>
    <t>Giving</t>
  </si>
  <si>
    <t>Clothing</t>
  </si>
  <si>
    <t>Other</t>
  </si>
  <si>
    <t>Category</t>
  </si>
  <si>
    <t>Current Spend</t>
  </si>
  <si>
    <t>Projected Spend</t>
  </si>
  <si>
    <t>TOTAL</t>
  </si>
  <si>
    <t>Facility</t>
  </si>
  <si>
    <t>Personnel</t>
  </si>
  <si>
    <t>Ministry</t>
  </si>
  <si>
    <t>Mission</t>
  </si>
  <si>
    <t>Year 1 Spend</t>
  </si>
  <si>
    <t>Year 2 Spend</t>
  </si>
  <si>
    <t>Year 3 Spend</t>
  </si>
  <si>
    <t>Year 4 Spend</t>
  </si>
  <si>
    <t>Year 5 Spend</t>
  </si>
  <si>
    <t>Year 2</t>
  </si>
  <si>
    <t>Year 3</t>
  </si>
  <si>
    <t>Year 4</t>
  </si>
  <si>
    <t>Year 5</t>
  </si>
  <si>
    <t>Year 2 %</t>
  </si>
  <si>
    <t>Year 3 %</t>
  </si>
  <si>
    <t>Year 4 %</t>
  </si>
  <si>
    <t>Year 5 %</t>
  </si>
  <si>
    <t>Tier 1</t>
  </si>
  <si>
    <t>Amounts</t>
  </si>
  <si>
    <t>Tier 2</t>
  </si>
  <si>
    <t>Tier 3</t>
  </si>
  <si>
    <t>Various</t>
  </si>
  <si>
    <t>Budgeted %</t>
  </si>
  <si>
    <t>Budgeted Count</t>
  </si>
  <si>
    <t>Achieved Count</t>
  </si>
  <si>
    <t>Achieved $</t>
  </si>
  <si>
    <t>Total Support</t>
  </si>
  <si>
    <t>Monthly Support</t>
  </si>
  <si>
    <t>Budgeted</t>
  </si>
  <si>
    <t>Achieved</t>
  </si>
  <si>
    <t>Percent</t>
  </si>
  <si>
    <t>Stage 1</t>
  </si>
  <si>
    <t>Stage 2</t>
  </si>
  <si>
    <t>Stage 3</t>
  </si>
  <si>
    <t>Stage 4</t>
  </si>
  <si>
    <t>Stage 5</t>
  </si>
  <si>
    <t>Stage 6</t>
  </si>
  <si>
    <t>Stage 7</t>
  </si>
  <si>
    <t>Stage 8</t>
  </si>
  <si>
    <t>Church where you grew up</t>
  </si>
  <si>
    <t>High School</t>
  </si>
  <si>
    <t>College</t>
  </si>
  <si>
    <t>Early Work</t>
  </si>
  <si>
    <t>Seminary</t>
  </si>
  <si>
    <t>Early Marriage</t>
  </si>
  <si>
    <t>Youth Pastor</t>
  </si>
  <si>
    <t>Family</t>
  </si>
  <si>
    <t>Friends</t>
  </si>
  <si>
    <t>Co-workers</t>
  </si>
  <si>
    <t>Church Members</t>
  </si>
  <si>
    <t>Neighbors</t>
  </si>
  <si>
    <t>Spiritual Mentors</t>
  </si>
  <si>
    <t>Pastors/Leaders</t>
  </si>
  <si>
    <t>Family Friends</t>
  </si>
  <si>
    <t>Former Planters</t>
  </si>
  <si>
    <t>People in the City</t>
  </si>
  <si>
    <t>Hobby friends</t>
  </si>
  <si>
    <t>Society Friends</t>
  </si>
  <si>
    <t>Benefactors</t>
  </si>
  <si>
    <t>Groups</t>
  </si>
  <si>
    <t>Last Name</t>
  </si>
  <si>
    <t>First Name(s)</t>
  </si>
  <si>
    <t>Street Address 1</t>
  </si>
  <si>
    <t>Street Address 2</t>
  </si>
  <si>
    <t>Street Address 3</t>
  </si>
  <si>
    <t>City</t>
  </si>
  <si>
    <t>State</t>
  </si>
  <si>
    <t>Zip</t>
  </si>
  <si>
    <t>Email</t>
  </si>
  <si>
    <t>Phone</t>
  </si>
  <si>
    <t>Date Mailed</t>
  </si>
  <si>
    <t>Date Contacted</t>
  </si>
  <si>
    <t>First Name</t>
  </si>
  <si>
    <t>Use the cells above to set a percentage tapering of your personal budget for 5 years. These calculations are for your own estimations. I do not recommend that you use them to articulate your budget to supporters.</t>
  </si>
  <si>
    <t>Use the cells above to set a percentage tapering of your church budget for 5 years. These calculations are for your own estimations. I do not recommend that you use them to articulate your budget to supporters.</t>
  </si>
  <si>
    <t>Use the budget calculator on the left to help you determine your cost of living for your fundraising efforts. Begin with your current needs and then estimate what your needs will be in the new environment.</t>
  </si>
  <si>
    <t>Achieved %</t>
  </si>
  <si>
    <t>Budgeted $</t>
  </si>
  <si>
    <t>Meeting Date</t>
  </si>
  <si>
    <t>Meeting Time</t>
  </si>
  <si>
    <t>Meeting Place</t>
  </si>
  <si>
    <t>Decided To Pray</t>
  </si>
  <si>
    <t>Decided to Give Monthly (Amount)</t>
  </si>
  <si>
    <t>Decided to Give Other</t>
  </si>
  <si>
    <t>Decided to Go</t>
  </si>
  <si>
    <t>Pledged Amount</t>
  </si>
  <si>
    <t>Month 1</t>
  </si>
  <si>
    <t>Month 2</t>
  </si>
  <si>
    <t>Month 3</t>
  </si>
  <si>
    <t>This spreadsheet is designed to guide you through the process of raising funds using the method outlined in "Pastor Field Notes: Funding Your Vision" by Matt Rogers.</t>
  </si>
  <si>
    <t>My Budget</t>
  </si>
  <si>
    <t>Use the "Current Spend" column to create your current budget. Use this as a reference to estimate what kind of budget you'll need for you and your family while on mission. Enter the estimated totals in the "Projected Spend Column." The percentage tools are yours to play with...these give you the ability to estimate your budget as the ministry becomes self-supporting.</t>
  </si>
  <si>
    <t>Church Budget</t>
  </si>
  <si>
    <t>Use the "Year 1 Spend" to estimate what your church budget will be for the first year -- the budget that you'll need fundraising support for. The percentage tools are for you to play with in order to see what the tapering effect will look like as the ministry becomes self-supporting.</t>
  </si>
  <si>
    <t>TOTALS</t>
  </si>
  <si>
    <t>Yes</t>
  </si>
  <si>
    <t>Vader</t>
  </si>
  <si>
    <t>Darth</t>
  </si>
  <si>
    <t>No</t>
  </si>
  <si>
    <t>Costanza</t>
  </si>
  <si>
    <t>Frank</t>
  </si>
  <si>
    <t>Blart</t>
  </si>
  <si>
    <t>Paul</t>
  </si>
  <si>
    <t>Bird</t>
  </si>
  <si>
    <t>Big</t>
  </si>
  <si>
    <t>This is where the magic happens. I don't recommend that you edit much in this tab because it will break the formulas. This tab pulls in your "Projected Spend" from "My Budget" and "Year 1 Spend" from the "Church Budget" tab to create a total yearly and monthly budget that you'll need to raise. The tool then will automatically calculate how many donors you need according to the formula in the book. As you use the following tabs to document pledges, the amount achieved will update here.</t>
  </si>
  <si>
    <t>Brainstorming List</t>
  </si>
  <si>
    <t>This is just a place to jot down everyone you, your spouse, and/or your family can think of who would help donate to achieve your vision. It's divided into 3 sections: (1) historical: stages of life which you should customize to fit your past. (2) categorical: buckets of people that usually are involved in the life of a church planter or missionary. (3) groups: this is where you can list large groups or churches that you think would likely give to the cause.</t>
  </si>
  <si>
    <t>Mailing List</t>
  </si>
  <si>
    <t>Meeting List</t>
  </si>
  <si>
    <t>After you've brainstormed, use this list to create a mailing list for your introductory letter. You can use this page to create a mail merge form for your envelopes and to track who you've called.</t>
  </si>
  <si>
    <t>Once you've called and scheduled a meeting, use this tab to log your meetings and the result of the meetings. Your "TOTALS" tab will pull in the pledged monthly amounts to help you track your progress.</t>
  </si>
  <si>
    <t>Giving List</t>
  </si>
  <si>
    <t>This is where you can track the monthly giving of your pledged donors. This can also be done using other custom software.</t>
  </si>
  <si>
    <t>Overview</t>
  </si>
  <si>
    <t>Note that a self-employment tax of 15.3% is added to your Projected Spend Total,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</si>
</sst>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0.0%"/>
  </numFmts>
  <fonts count="6" x14ac:knownFonts="1">
    <font>
      <sz val="12"/>
      <color theme="1"/>
      <name val="Calibri"/>
      <family val="2"/>
      <scheme val="minor"/>
    </font>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s>
  <fills count="1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39997558519241921"/>
        <bgColor indexed="64"/>
      </patternFill>
    </fill>
  </fills>
  <borders count="20">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ck">
        <color theme="0"/>
      </top>
      <bottom/>
      <diagonal/>
    </border>
    <border>
      <left style="thin">
        <color theme="0"/>
      </left>
      <right style="thin">
        <color theme="0"/>
      </right>
      <top style="thick">
        <color theme="0"/>
      </top>
      <bottom/>
      <diagonal/>
    </border>
    <border>
      <left style="thin">
        <color theme="0"/>
      </left>
      <right/>
      <top style="thick">
        <color theme="0"/>
      </top>
      <bottom/>
      <diagonal/>
    </border>
    <border>
      <left/>
      <right style="thin">
        <color theme="0"/>
      </right>
      <top/>
      <bottom/>
      <diagonal/>
    </border>
    <border>
      <left style="thin">
        <color theme="0"/>
      </left>
      <right style="thin">
        <color theme="0"/>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4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9">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0" fillId="3" borderId="4" xfId="0" applyFont="1" applyFill="1" applyBorder="1"/>
    <xf numFmtId="0" fontId="0" fillId="4" borderId="4" xfId="0" applyFont="1" applyFill="1" applyBorder="1"/>
    <xf numFmtId="0" fontId="0" fillId="0" borderId="0" xfId="0" applyBorder="1"/>
    <xf numFmtId="0" fontId="2" fillId="2" borderId="7" xfId="0" applyFont="1" applyFill="1" applyBorder="1"/>
    <xf numFmtId="9" fontId="0" fillId="0" borderId="0" xfId="3" applyFont="1"/>
    <xf numFmtId="44" fontId="0" fillId="0" borderId="0" xfId="2" applyFont="1"/>
    <xf numFmtId="44" fontId="0" fillId="0" borderId="0" xfId="2" applyFont="1" applyBorder="1"/>
    <xf numFmtId="0" fontId="0" fillId="4" borderId="10" xfId="0" applyFont="1" applyFill="1" applyBorder="1"/>
    <xf numFmtId="44" fontId="0" fillId="0" borderId="0" xfId="0" applyNumberFormat="1"/>
    <xf numFmtId="0" fontId="0" fillId="5" borderId="0" xfId="0" applyFill="1"/>
    <xf numFmtId="44" fontId="0" fillId="3" borderId="5" xfId="2" applyFont="1" applyFill="1" applyBorder="1"/>
    <xf numFmtId="44" fontId="0" fillId="3" borderId="6" xfId="2" applyFont="1" applyFill="1" applyBorder="1"/>
    <xf numFmtId="44" fontId="0" fillId="4" borderId="5" xfId="2" applyFont="1" applyFill="1" applyBorder="1"/>
    <xf numFmtId="44" fontId="0" fillId="4" borderId="11" xfId="2" applyFont="1" applyFill="1" applyBorder="1"/>
    <xf numFmtId="44" fontId="2" fillId="2" borderId="8" xfId="2" applyFont="1" applyFill="1" applyBorder="1"/>
    <xf numFmtId="44" fontId="2" fillId="2" borderId="9" xfId="2" applyFont="1" applyFill="1" applyBorder="1"/>
    <xf numFmtId="0" fontId="0" fillId="7" borderId="0" xfId="0" applyFill="1"/>
    <xf numFmtId="44" fontId="0" fillId="7" borderId="0" xfId="2" applyFont="1" applyFill="1"/>
    <xf numFmtId="9" fontId="0" fillId="7" borderId="0" xfId="3" applyFont="1" applyFill="1"/>
    <xf numFmtId="0" fontId="0" fillId="8" borderId="0" xfId="0" applyFill="1"/>
    <xf numFmtId="9" fontId="0" fillId="8" borderId="0" xfId="0" applyNumberFormat="1" applyFill="1"/>
    <xf numFmtId="37" fontId="0" fillId="8" borderId="0" xfId="1" applyNumberFormat="1" applyFont="1" applyFill="1" applyAlignment="1">
      <alignment horizontal="right"/>
    </xf>
    <xf numFmtId="37" fontId="0" fillId="8" borderId="0" xfId="1" applyNumberFormat="1" applyFont="1" applyFill="1"/>
    <xf numFmtId="44" fontId="0" fillId="8" borderId="0" xfId="2" applyFont="1" applyFill="1"/>
    <xf numFmtId="9" fontId="0" fillId="8" borderId="0" xfId="3" applyFont="1" applyFill="1"/>
    <xf numFmtId="6" fontId="0" fillId="7" borderId="0" xfId="0" applyNumberFormat="1" applyFill="1"/>
    <xf numFmtId="37" fontId="0" fillId="7" borderId="0" xfId="1" applyNumberFormat="1" applyFont="1" applyFill="1" applyAlignment="1">
      <alignment horizontal="right"/>
    </xf>
    <xf numFmtId="0" fontId="0" fillId="7" borderId="0" xfId="0" applyFill="1" applyAlignment="1">
      <alignment horizontal="right"/>
    </xf>
    <xf numFmtId="9" fontId="0" fillId="9" borderId="0" xfId="3" applyFont="1" applyFill="1"/>
    <xf numFmtId="9" fontId="0" fillId="10" borderId="0" xfId="3" applyFont="1" applyFill="1"/>
    <xf numFmtId="6" fontId="0" fillId="0" borderId="0" xfId="0" applyNumberFormat="1"/>
    <xf numFmtId="6" fontId="0" fillId="0" borderId="0" xfId="0" applyNumberFormat="1" applyBorder="1"/>
    <xf numFmtId="9" fontId="0" fillId="7" borderId="0" xfId="3" applyFont="1" applyFill="1" applyAlignment="1">
      <alignment horizontal="right"/>
    </xf>
    <xf numFmtId="164" fontId="0" fillId="7" borderId="0" xfId="3" applyNumberFormat="1" applyFont="1" applyFill="1"/>
    <xf numFmtId="0" fontId="0" fillId="12" borderId="0" xfId="0" applyFill="1"/>
    <xf numFmtId="0" fontId="5" fillId="11" borderId="0" xfId="0" applyFont="1" applyFill="1" applyAlignment="1">
      <alignment horizontal="center"/>
    </xf>
    <xf numFmtId="0" fontId="0" fillId="0" borderId="0" xfId="0" applyAlignment="1">
      <alignment horizontal="center" wrapText="1"/>
    </xf>
    <xf numFmtId="0" fontId="0" fillId="6" borderId="12" xfId="0" applyFill="1" applyBorder="1" applyAlignment="1">
      <alignment horizontal="center" wrapText="1"/>
    </xf>
    <xf numFmtId="0" fontId="0" fillId="6" borderId="13" xfId="0" applyFill="1" applyBorder="1" applyAlignment="1">
      <alignment horizontal="center" wrapText="1"/>
    </xf>
    <xf numFmtId="0" fontId="0" fillId="6" borderId="14" xfId="0" applyFill="1" applyBorder="1" applyAlignment="1">
      <alignment horizontal="center" wrapText="1"/>
    </xf>
    <xf numFmtId="0" fontId="0" fillId="6" borderId="15" xfId="0" applyFill="1" applyBorder="1" applyAlignment="1">
      <alignment horizontal="center" wrapText="1"/>
    </xf>
    <xf numFmtId="0" fontId="0" fillId="6" borderId="0" xfId="0" applyFill="1" applyBorder="1" applyAlignment="1">
      <alignment horizontal="center" wrapText="1"/>
    </xf>
    <xf numFmtId="0" fontId="0" fillId="6" borderId="16" xfId="0" applyFill="1" applyBorder="1" applyAlignment="1">
      <alignment horizontal="center" wrapText="1"/>
    </xf>
    <xf numFmtId="0" fontId="0" fillId="6" borderId="17" xfId="0" applyFill="1" applyBorder="1" applyAlignment="1">
      <alignment horizontal="center" wrapText="1"/>
    </xf>
    <xf numFmtId="0" fontId="0" fillId="6" borderId="18" xfId="0" applyFill="1" applyBorder="1" applyAlignment="1">
      <alignment horizontal="center" wrapText="1"/>
    </xf>
    <xf numFmtId="0" fontId="0" fillId="6" borderId="19" xfId="0" applyFill="1" applyBorder="1" applyAlignment="1">
      <alignment horizont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19" xfId="0" applyFont="1" applyFill="1" applyBorder="1" applyAlignment="1">
      <alignment horizontal="center" vertical="center" wrapText="1"/>
    </xf>
    <xf numFmtId="44" fontId="0" fillId="13" borderId="0" xfId="2" applyFont="1" applyFill="1" applyBorder="1"/>
  </cellXfs>
  <cellStyles count="44">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Percent" xfId="3" builtinId="5"/>
  </cellStyles>
  <dxfs count="22">
    <dxf>
      <font>
        <b val="0"/>
        <i val="0"/>
        <strike val="0"/>
        <condense val="0"/>
        <extend val="0"/>
        <outline val="0"/>
        <shadow val="0"/>
        <u val="none"/>
        <vertAlign val="baseline"/>
        <sz val="12"/>
        <color theme="1"/>
        <name val="Calibri"/>
        <scheme val="minor"/>
      </font>
      <border diagonalUp="0" diagonalDown="0" outline="0">
        <left/>
        <right/>
        <top/>
        <bottom/>
      </border>
    </dxf>
    <dxf>
      <font>
        <b val="0"/>
        <i val="0"/>
        <strike val="0"/>
        <condense val="0"/>
        <extend val="0"/>
        <outline val="0"/>
        <shadow val="0"/>
        <u val="none"/>
        <vertAlign val="baseline"/>
        <sz val="12"/>
        <color theme="1"/>
        <name val="Calibri"/>
        <scheme val="minor"/>
      </font>
      <border diagonalUp="0" diagonalDown="0" outline="0">
        <left/>
        <right/>
        <top/>
        <bottom/>
      </border>
    </dxf>
    <dxf>
      <font>
        <b val="0"/>
        <i val="0"/>
        <strike val="0"/>
        <condense val="0"/>
        <extend val="0"/>
        <outline val="0"/>
        <shadow val="0"/>
        <u val="none"/>
        <vertAlign val="baseline"/>
        <sz val="12"/>
        <color theme="1"/>
        <name val="Calibri"/>
        <scheme val="minor"/>
      </font>
      <border diagonalUp="0" diagonalDown="0" outline="0">
        <left/>
        <right/>
        <top/>
        <bottom/>
      </border>
    </dxf>
    <dxf>
      <font>
        <b val="0"/>
        <i val="0"/>
        <strike val="0"/>
        <condense val="0"/>
        <extend val="0"/>
        <outline val="0"/>
        <shadow val="0"/>
        <u val="none"/>
        <vertAlign val="baseline"/>
        <sz val="12"/>
        <color theme="1"/>
        <name val="Calibri"/>
        <scheme val="minor"/>
      </font>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indexed="64"/>
          <bgColor theme="5" tint="0.39997558519241921"/>
        </patternFill>
      </fill>
      <border diagonalUp="0" diagonalDown="0" outline="0">
        <left/>
        <right/>
        <top/>
        <bottom/>
      </border>
    </dxf>
    <dxf>
      <font>
        <b val="0"/>
        <i val="0"/>
        <strike val="0"/>
        <condense val="0"/>
        <extend val="0"/>
        <outline val="0"/>
        <shadow val="0"/>
        <u val="none"/>
        <vertAlign val="baseline"/>
        <sz val="12"/>
        <color theme="1"/>
        <name val="Calibri"/>
        <scheme val="minor"/>
      </font>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style="thin">
          <color theme="0"/>
        </left>
        <right style="thin">
          <color theme="0"/>
        </right>
        <top style="thin">
          <color theme="0"/>
        </top>
        <bottom style="thin">
          <color theme="0"/>
        </bottom>
        <vertical/>
        <horizontal/>
      </border>
    </dxf>
    <dxf>
      <border outline="0">
        <right style="thin">
          <color theme="0"/>
        </right>
      </border>
    </dxf>
    <dxf>
      <border outline="0">
        <bottom style="thick">
          <color theme="0"/>
        </bottom>
      </border>
    </dxf>
    <dxf>
      <font>
        <b/>
        <i val="0"/>
        <strike val="0"/>
        <condense val="0"/>
        <extend val="0"/>
        <outline val="0"/>
        <shadow val="0"/>
        <u val="none"/>
        <vertAlign val="baseline"/>
        <sz val="12"/>
        <color theme="0"/>
        <name val="Calibri"/>
        <scheme val="minor"/>
      </font>
      <fill>
        <patternFill patternType="solid">
          <fgColor theme="4"/>
          <bgColor theme="4"/>
        </patternFill>
      </fill>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ables/table1.xml><?xml version="1.0" encoding="utf-8"?>
<table xmlns="http://schemas.openxmlformats.org/spreadsheetml/2006/main" id="1" name="Table1" displayName="Table1" ref="A1:G18" totalsRowCount="1">
  <autoFilter ref="A1:G17"/>
  <tableColumns count="7">
    <tableColumn id="1" name="Category" totalsRowLabel="TOTAL" totalsRowDxfId="6"/>
    <tableColumn id="2" name="Current Spend" totalsRowFunction="custom" totalsRowDxfId="5" dataCellStyle="Currency">
      <totalsRowFormula>SUM(Table1[Current Spend])</totalsRowFormula>
    </tableColumn>
    <tableColumn id="3" name="Projected Spend" totalsRowFunction="custom" totalsRowDxfId="4" dataCellStyle="Currency">
      <totalsRowFormula>SUM(Table1[Projected Spend])*1.153</totalsRowFormula>
    </tableColumn>
    <tableColumn id="5" name="Year 2" totalsRowFunction="custom" totalsRowDxfId="3" dataCellStyle="Currency">
      <calculatedColumnFormula>Table1[[#This Row],[Projected Spend]]*Table2[Year 2 %]</calculatedColumnFormula>
      <totalsRowFormula>SUM(Table1[Year 2])</totalsRowFormula>
    </tableColumn>
    <tableColumn id="6" name="Year 3" totalsRowFunction="custom" totalsRowDxfId="2" dataCellStyle="Currency">
      <calculatedColumnFormula>Table1[[#This Row],[Projected Spend]]*Table2[Year 3 %]</calculatedColumnFormula>
      <totalsRowFormula>SUM(Table1[Year 3])</totalsRowFormula>
    </tableColumn>
    <tableColumn id="7" name="Year 4" totalsRowFunction="custom" totalsRowDxfId="1" dataCellStyle="Currency">
      <calculatedColumnFormula>Table1[[#This Row],[Projected Spend]]*Table2[Year 4 %]</calculatedColumnFormula>
      <totalsRowFormula>SUM(Table1[Year 4])</totalsRowFormula>
    </tableColumn>
    <tableColumn id="8" name="Year 5" totalsRowFunction="custom" totalsRowDxfId="0" dataCellStyle="Currency">
      <calculatedColumnFormula>Table1[[#This Row],[Projected Spend]]*Table2[Year 5 %]</calculatedColumnFormula>
      <totalsRowFormula>SUM(Table1[Year 5])</totalsRowFormula>
    </tableColumn>
  </tableColumns>
  <tableStyleInfo name="TableStyleMedium9" showFirstColumn="0" showLastColumn="0" showRowStripes="1" showColumnStripes="0"/>
</table>
</file>

<file path=xl/tables/table10.xml><?xml version="1.0" encoding="utf-8"?>
<table xmlns="http://schemas.openxmlformats.org/spreadsheetml/2006/main" id="9" name="Table9" displayName="Table9" ref="A1:F3" totalsRowShown="0">
  <autoFilter ref="A1:F3"/>
  <tableColumns count="6">
    <tableColumn id="1" name="Last Name"/>
    <tableColumn id="2" name="First Name"/>
    <tableColumn id="3" name="Pledged Amount"/>
    <tableColumn id="4" name="Month 1"/>
    <tableColumn id="5" name="Month 2"/>
    <tableColumn id="6" name="Month 3"/>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K1:N2" totalsRowShown="0" dataDxfId="21" dataCellStyle="Percent">
  <autoFilter ref="K1:N2"/>
  <tableColumns count="4">
    <tableColumn id="1" name="Year 2 %" dataDxfId="20" dataCellStyle="Percent"/>
    <tableColumn id="2" name="Year 3 %" dataDxfId="19" dataCellStyle="Percent"/>
    <tableColumn id="3" name="Year 4 %" dataDxfId="18" dataCellStyle="Percent"/>
    <tableColumn id="4" name="Year 5 %" dataDxfId="17" dataCellStyle="Percent"/>
  </tableColumns>
  <tableStyleInfo name="TableStyleMedium9" showFirstColumn="0" showLastColumn="0" showRowStripes="1" showColumnStripes="0"/>
</table>
</file>

<file path=xl/tables/table3.xml><?xml version="1.0" encoding="utf-8"?>
<table xmlns="http://schemas.openxmlformats.org/spreadsheetml/2006/main" id="3" name="Table24" displayName="Table24" ref="K1:N2" totalsRowShown="0" dataDxfId="16" dataCellStyle="Percent">
  <autoFilter ref="K1:N2"/>
  <tableColumns count="4">
    <tableColumn id="1" name="Year 2 %" dataDxfId="15" dataCellStyle="Percent"/>
    <tableColumn id="2" name="Year 3 %" dataDxfId="14" dataCellStyle="Percent"/>
    <tableColumn id="3" name="Year 4 %" dataDxfId="13" dataCellStyle="Percent"/>
    <tableColumn id="4" name="Year 5 %" dataDxfId="12" dataCellStyle="Percent"/>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F7" totalsRowShown="0" headerRowDxfId="11" headerRowBorderDxfId="10" tableBorderDxfId="9">
  <autoFilter ref="A1:F7"/>
  <tableColumns count="6">
    <tableColumn id="1" name="Category"/>
    <tableColumn id="2" name="Year 1 Spend" dataCellStyle="Currency"/>
    <tableColumn id="3" name="Year 2 Spend" dataDxfId="8" dataCellStyle="Currency"/>
    <tableColumn id="4" name="Year 3 Spend" dataDxfId="7" dataCellStyle="Currency"/>
    <tableColumn id="5" name="Year 4 Spend" dataCellStyle="Currency"/>
    <tableColumn id="6" name="Year 5 Spend" dataCellStyle="Currency"/>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2:H4" totalsRowShown="0">
  <autoFilter ref="A2:H4"/>
  <tableColumns count="8">
    <tableColumn id="1" name="Church where you grew up"/>
    <tableColumn id="2" name="High School"/>
    <tableColumn id="3" name="College"/>
    <tableColumn id="4" name="Early Work"/>
    <tableColumn id="5" name="Seminary"/>
    <tableColumn id="6" name="Early Marriage"/>
    <tableColumn id="7" name="Youth Pastor"/>
    <tableColumn id="8" name="Other"/>
  </tableColumns>
  <tableStyleInfo name="TableStyleMedium9" showFirstColumn="0" showLastColumn="0" showRowStripes="1" showColumnStripes="0"/>
</table>
</file>

<file path=xl/tables/table6.xml><?xml version="1.0" encoding="utf-8"?>
<table xmlns="http://schemas.openxmlformats.org/spreadsheetml/2006/main" id="7" name="Table7" displayName="Table7" ref="J1:V3" totalsRowShown="0">
  <autoFilter ref="J1:V3"/>
  <tableColumns count="13">
    <tableColumn id="1" name="Family"/>
    <tableColumn id="2" name="Friends"/>
    <tableColumn id="3" name="Co-workers"/>
    <tableColumn id="4" name="Church Members"/>
    <tableColumn id="5" name="Neighbors"/>
    <tableColumn id="6" name="Spiritual Mentors"/>
    <tableColumn id="7" name="Pastors/Leaders"/>
    <tableColumn id="8" name="Family Friends"/>
    <tableColumn id="9" name="Former Planters"/>
    <tableColumn id="10" name="People in the City"/>
    <tableColumn id="11" name="Hobby friends"/>
    <tableColumn id="12" name="Society Friends"/>
    <tableColumn id="13" name="Benefactors"/>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X1:X3" totalsRowShown="0">
  <autoFilter ref="X1:X3"/>
  <tableColumns count="1">
    <tableColumn id="1" name="Groups"/>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1:L3" totalsRowShown="0">
  <autoFilter ref="A1:L3"/>
  <tableColumns count="12">
    <tableColumn id="1" name="Last Name"/>
    <tableColumn id="2" name="First Name(s)"/>
    <tableColumn id="3" name="Street Address 1"/>
    <tableColumn id="4" name="Street Address 2"/>
    <tableColumn id="5" name="Street Address 3"/>
    <tableColumn id="6" name="City"/>
    <tableColumn id="7" name="State"/>
    <tableColumn id="8" name="Zip"/>
    <tableColumn id="9" name="Email"/>
    <tableColumn id="10" name="Phone"/>
    <tableColumn id="11" name="Date Mailed"/>
    <tableColumn id="12" name="Date Contacted"/>
  </tableColumns>
  <tableStyleInfo name="TableStyleMedium9" showFirstColumn="0" showLastColumn="0" showRowStripes="1" showColumnStripes="0"/>
</table>
</file>

<file path=xl/tables/table9.xml><?xml version="1.0" encoding="utf-8"?>
<table xmlns="http://schemas.openxmlformats.org/spreadsheetml/2006/main" id="10" name="Table10" displayName="Table10" ref="A1:I5" totalsRowShown="0">
  <autoFilter ref="A1:I5"/>
  <tableColumns count="9">
    <tableColumn id="1" name="Last Name"/>
    <tableColumn id="2" name="First Name"/>
    <tableColumn id="3" name="Meeting Date"/>
    <tableColumn id="4" name="Meeting Time"/>
    <tableColumn id="5" name="Meeting Place"/>
    <tableColumn id="6" name="Decided To Pray"/>
    <tableColumn id="7" name="Decided to Give Monthly (Amount)"/>
    <tableColumn id="8" name="Decided to Give Other"/>
    <tableColumn id="9" name="Decided to G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 Id="rId2"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 Id="rId2" Type="http://schemas.openxmlformats.org/officeDocument/2006/relationships/table" Target="../tables/table6.xml"/><Relationship Id="rId3"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B2" sqref="B2:E2"/>
    </sheetView>
  </sheetViews>
  <sheetFormatPr baseColWidth="10" defaultRowHeight="15" x14ac:dyDescent="0"/>
  <cols>
    <col min="1" max="1" width="3" customWidth="1"/>
    <col min="6" max="6" width="3.1640625" customWidth="1"/>
    <col min="11" max="11" width="3.1640625" customWidth="1"/>
  </cols>
  <sheetData>
    <row r="1" spans="1:11">
      <c r="A1" s="38"/>
      <c r="B1" s="38"/>
      <c r="C1" s="38"/>
      <c r="D1" s="38"/>
      <c r="E1" s="38"/>
      <c r="F1" s="38"/>
      <c r="G1" s="38"/>
      <c r="H1" s="38"/>
      <c r="I1" s="38"/>
      <c r="J1" s="38"/>
      <c r="K1" s="38"/>
    </row>
    <row r="2" spans="1:11">
      <c r="A2" s="38"/>
      <c r="B2" s="39" t="s">
        <v>129</v>
      </c>
      <c r="C2" s="39"/>
      <c r="D2" s="39"/>
      <c r="E2" s="39"/>
      <c r="F2" s="38"/>
      <c r="G2" s="39" t="s">
        <v>121</v>
      </c>
      <c r="H2" s="39"/>
      <c r="I2" s="39"/>
      <c r="J2" s="39"/>
      <c r="K2" s="38"/>
    </row>
    <row r="3" spans="1:11" ht="15" customHeight="1">
      <c r="A3" s="38"/>
      <c r="B3" s="40" t="s">
        <v>104</v>
      </c>
      <c r="C3" s="40"/>
      <c r="D3" s="40"/>
      <c r="E3" s="40"/>
      <c r="F3" s="38"/>
      <c r="G3" s="40" t="s">
        <v>122</v>
      </c>
      <c r="H3" s="40"/>
      <c r="I3" s="40"/>
      <c r="J3" s="40"/>
      <c r="K3" s="38"/>
    </row>
    <row r="4" spans="1:11">
      <c r="A4" s="38"/>
      <c r="B4" s="40"/>
      <c r="C4" s="40"/>
      <c r="D4" s="40"/>
      <c r="E4" s="40"/>
      <c r="F4" s="38"/>
      <c r="G4" s="40"/>
      <c r="H4" s="40"/>
      <c r="I4" s="40"/>
      <c r="J4" s="40"/>
      <c r="K4" s="38"/>
    </row>
    <row r="5" spans="1:11">
      <c r="A5" s="38"/>
      <c r="B5" s="40"/>
      <c r="C5" s="40"/>
      <c r="D5" s="40"/>
      <c r="E5" s="40"/>
      <c r="F5" s="38"/>
      <c r="G5" s="40"/>
      <c r="H5" s="40"/>
      <c r="I5" s="40"/>
      <c r="J5" s="40"/>
      <c r="K5" s="38"/>
    </row>
    <row r="6" spans="1:11">
      <c r="A6" s="38"/>
      <c r="B6" s="40"/>
      <c r="C6" s="40"/>
      <c r="D6" s="40"/>
      <c r="E6" s="40"/>
      <c r="F6" s="38"/>
      <c r="G6" s="40"/>
      <c r="H6" s="40"/>
      <c r="I6" s="40"/>
      <c r="J6" s="40"/>
      <c r="K6" s="38"/>
    </row>
    <row r="7" spans="1:11">
      <c r="A7" s="38"/>
      <c r="B7" s="39" t="s">
        <v>105</v>
      </c>
      <c r="C7" s="39"/>
      <c r="D7" s="39"/>
      <c r="E7" s="39"/>
      <c r="F7" s="38"/>
      <c r="G7" s="40"/>
      <c r="H7" s="40"/>
      <c r="I7" s="40"/>
      <c r="J7" s="40"/>
      <c r="K7" s="38"/>
    </row>
    <row r="8" spans="1:11" ht="15" customHeight="1">
      <c r="A8" s="38"/>
      <c r="B8" s="40" t="s">
        <v>106</v>
      </c>
      <c r="C8" s="40"/>
      <c r="D8" s="40"/>
      <c r="E8" s="40"/>
      <c r="F8" s="38"/>
      <c r="G8" s="40"/>
      <c r="H8" s="40"/>
      <c r="I8" s="40"/>
      <c r="J8" s="40"/>
      <c r="K8" s="38"/>
    </row>
    <row r="9" spans="1:11">
      <c r="A9" s="38"/>
      <c r="B9" s="40"/>
      <c r="C9" s="40"/>
      <c r="D9" s="40"/>
      <c r="E9" s="40"/>
      <c r="F9" s="38"/>
      <c r="G9" s="40"/>
      <c r="H9" s="40"/>
      <c r="I9" s="40"/>
      <c r="J9" s="40"/>
      <c r="K9" s="38"/>
    </row>
    <row r="10" spans="1:11">
      <c r="A10" s="38"/>
      <c r="B10" s="40"/>
      <c r="C10" s="40"/>
      <c r="D10" s="40"/>
      <c r="E10" s="40"/>
      <c r="F10" s="38"/>
      <c r="G10" s="40"/>
      <c r="H10" s="40"/>
      <c r="I10" s="40"/>
      <c r="J10" s="40"/>
      <c r="K10" s="38"/>
    </row>
    <row r="11" spans="1:11">
      <c r="A11" s="38"/>
      <c r="B11" s="40"/>
      <c r="C11" s="40"/>
      <c r="D11" s="40"/>
      <c r="E11" s="40"/>
      <c r="F11" s="38"/>
      <c r="G11" s="40"/>
      <c r="H11" s="40"/>
      <c r="I11" s="40"/>
      <c r="J11" s="40"/>
      <c r="K11" s="38"/>
    </row>
    <row r="12" spans="1:11">
      <c r="A12" s="38"/>
      <c r="B12" s="40"/>
      <c r="C12" s="40"/>
      <c r="D12" s="40"/>
      <c r="E12" s="40"/>
      <c r="F12" s="38"/>
      <c r="G12" s="39" t="s">
        <v>123</v>
      </c>
      <c r="H12" s="39"/>
      <c r="I12" s="39"/>
      <c r="J12" s="39"/>
      <c r="K12" s="38"/>
    </row>
    <row r="13" spans="1:11" ht="15" customHeight="1">
      <c r="A13" s="38"/>
      <c r="B13" s="40"/>
      <c r="C13" s="40"/>
      <c r="D13" s="40"/>
      <c r="E13" s="40"/>
      <c r="F13" s="38"/>
      <c r="G13" s="40" t="s">
        <v>125</v>
      </c>
      <c r="H13" s="40"/>
      <c r="I13" s="40"/>
      <c r="J13" s="40"/>
      <c r="K13" s="38"/>
    </row>
    <row r="14" spans="1:11">
      <c r="A14" s="38"/>
      <c r="B14" s="40"/>
      <c r="C14" s="40"/>
      <c r="D14" s="40"/>
      <c r="E14" s="40"/>
      <c r="F14" s="38"/>
      <c r="G14" s="40"/>
      <c r="H14" s="40"/>
      <c r="I14" s="40"/>
      <c r="J14" s="40"/>
      <c r="K14" s="38"/>
    </row>
    <row r="15" spans="1:11">
      <c r="A15" s="38"/>
      <c r="B15" s="40"/>
      <c r="C15" s="40"/>
      <c r="D15" s="40"/>
      <c r="E15" s="40"/>
      <c r="F15" s="38"/>
      <c r="G15" s="40"/>
      <c r="H15" s="40"/>
      <c r="I15" s="40"/>
      <c r="J15" s="40"/>
      <c r="K15" s="38"/>
    </row>
    <row r="16" spans="1:11">
      <c r="A16" s="38"/>
      <c r="B16" s="39" t="s">
        <v>107</v>
      </c>
      <c r="C16" s="39"/>
      <c r="D16" s="39"/>
      <c r="E16" s="39"/>
      <c r="F16" s="38"/>
      <c r="G16" s="40"/>
      <c r="H16" s="40"/>
      <c r="I16" s="40"/>
      <c r="J16" s="40"/>
      <c r="K16" s="38"/>
    </row>
    <row r="17" spans="1:11">
      <c r="A17" s="38"/>
      <c r="B17" s="40" t="s">
        <v>108</v>
      </c>
      <c r="C17" s="40"/>
      <c r="D17" s="40"/>
      <c r="E17" s="40"/>
      <c r="F17" s="38"/>
      <c r="G17" s="39" t="s">
        <v>124</v>
      </c>
      <c r="H17" s="39"/>
      <c r="I17" s="39"/>
      <c r="J17" s="39"/>
      <c r="K17" s="38"/>
    </row>
    <row r="18" spans="1:11">
      <c r="A18" s="38"/>
      <c r="B18" s="40"/>
      <c r="C18" s="40"/>
      <c r="D18" s="40"/>
      <c r="E18" s="40"/>
      <c r="F18" s="38"/>
      <c r="G18" s="40" t="s">
        <v>126</v>
      </c>
      <c r="H18" s="40"/>
      <c r="I18" s="40"/>
      <c r="J18" s="40"/>
      <c r="K18" s="38"/>
    </row>
    <row r="19" spans="1:11">
      <c r="A19" s="38"/>
      <c r="B19" s="40"/>
      <c r="C19" s="40"/>
      <c r="D19" s="40"/>
      <c r="E19" s="40"/>
      <c r="F19" s="38"/>
      <c r="G19" s="40"/>
      <c r="H19" s="40"/>
      <c r="I19" s="40"/>
      <c r="J19" s="40"/>
      <c r="K19" s="38"/>
    </row>
    <row r="20" spans="1:11">
      <c r="A20" s="38"/>
      <c r="B20" s="40"/>
      <c r="C20" s="40"/>
      <c r="D20" s="40"/>
      <c r="E20" s="40"/>
      <c r="F20" s="38"/>
      <c r="G20" s="40"/>
      <c r="H20" s="40"/>
      <c r="I20" s="40"/>
      <c r="J20" s="40"/>
      <c r="K20" s="38"/>
    </row>
    <row r="21" spans="1:11">
      <c r="A21" s="38"/>
      <c r="B21" s="40"/>
      <c r="C21" s="40"/>
      <c r="D21" s="40"/>
      <c r="E21" s="40"/>
      <c r="F21" s="38"/>
      <c r="G21" s="40"/>
      <c r="H21" s="40"/>
      <c r="I21" s="40"/>
      <c r="J21" s="40"/>
      <c r="K21" s="38"/>
    </row>
    <row r="22" spans="1:11">
      <c r="A22" s="38"/>
      <c r="B22" s="40"/>
      <c r="C22" s="40"/>
      <c r="D22" s="40"/>
      <c r="E22" s="40"/>
      <c r="F22" s="38"/>
      <c r="G22" s="39" t="s">
        <v>127</v>
      </c>
      <c r="H22" s="39"/>
      <c r="I22" s="39"/>
      <c r="J22" s="39"/>
      <c r="K22" s="38"/>
    </row>
    <row r="23" spans="1:11">
      <c r="A23" s="38"/>
      <c r="B23" s="39" t="s">
        <v>109</v>
      </c>
      <c r="C23" s="39"/>
      <c r="D23" s="39"/>
      <c r="E23" s="39"/>
      <c r="F23" s="38"/>
      <c r="G23" s="40" t="s">
        <v>128</v>
      </c>
      <c r="H23" s="40"/>
      <c r="I23" s="40"/>
      <c r="J23" s="40"/>
      <c r="K23" s="38"/>
    </row>
    <row r="24" spans="1:11" ht="15" customHeight="1">
      <c r="A24" s="38"/>
      <c r="B24" s="40" t="s">
        <v>120</v>
      </c>
      <c r="C24" s="40"/>
      <c r="D24" s="40"/>
      <c r="E24" s="40"/>
      <c r="F24" s="38"/>
      <c r="G24" s="40"/>
      <c r="H24" s="40"/>
      <c r="I24" s="40"/>
      <c r="J24" s="40"/>
      <c r="K24" s="38"/>
    </row>
    <row r="25" spans="1:11">
      <c r="A25" s="38"/>
      <c r="B25" s="40"/>
      <c r="C25" s="40"/>
      <c r="D25" s="40"/>
      <c r="E25" s="40"/>
      <c r="F25" s="38"/>
      <c r="G25" s="40"/>
      <c r="H25" s="40"/>
      <c r="I25" s="40"/>
      <c r="J25" s="40"/>
      <c r="K25" s="38"/>
    </row>
    <row r="26" spans="1:11">
      <c r="A26" s="38"/>
      <c r="B26" s="40"/>
      <c r="C26" s="40"/>
      <c r="D26" s="40"/>
      <c r="E26" s="40"/>
      <c r="F26" s="38"/>
      <c r="G26" s="38"/>
      <c r="H26" s="38"/>
      <c r="I26" s="38"/>
      <c r="J26" s="38"/>
      <c r="K26" s="38"/>
    </row>
    <row r="27" spans="1:11">
      <c r="A27" s="38"/>
      <c r="B27" s="40"/>
      <c r="C27" s="40"/>
      <c r="D27" s="40"/>
      <c r="E27" s="40"/>
      <c r="F27" s="38"/>
      <c r="G27" s="38"/>
      <c r="H27" s="38"/>
      <c r="I27" s="38"/>
      <c r="J27" s="38"/>
      <c r="K27" s="38"/>
    </row>
    <row r="28" spans="1:11">
      <c r="A28" s="38"/>
      <c r="B28" s="40"/>
      <c r="C28" s="40"/>
      <c r="D28" s="40"/>
      <c r="E28" s="40"/>
      <c r="F28" s="38"/>
      <c r="G28" s="38"/>
      <c r="H28" s="38"/>
      <c r="I28" s="38"/>
      <c r="J28" s="38"/>
      <c r="K28" s="38"/>
    </row>
    <row r="29" spans="1:11">
      <c r="A29" s="38"/>
      <c r="B29" s="40"/>
      <c r="C29" s="40"/>
      <c r="D29" s="40"/>
      <c r="E29" s="40"/>
      <c r="F29" s="38"/>
      <c r="G29" s="38"/>
      <c r="H29" s="38"/>
      <c r="I29" s="38"/>
      <c r="J29" s="38"/>
      <c r="K29" s="38"/>
    </row>
    <row r="30" spans="1:11">
      <c r="A30" s="38"/>
      <c r="B30" s="40"/>
      <c r="C30" s="40"/>
      <c r="D30" s="40"/>
      <c r="E30" s="40"/>
      <c r="F30" s="38"/>
      <c r="G30" s="38"/>
      <c r="H30" s="38"/>
      <c r="I30" s="38"/>
      <c r="J30" s="38"/>
      <c r="K30" s="38"/>
    </row>
    <row r="31" spans="1:11">
      <c r="A31" s="38"/>
      <c r="B31" s="40"/>
      <c r="C31" s="40"/>
      <c r="D31" s="40"/>
      <c r="E31" s="40"/>
      <c r="F31" s="38"/>
      <c r="G31" s="38"/>
      <c r="H31" s="38"/>
      <c r="I31" s="38"/>
      <c r="J31" s="38"/>
      <c r="K31" s="38"/>
    </row>
    <row r="32" spans="1:11">
      <c r="A32" s="38"/>
      <c r="B32" s="40"/>
      <c r="C32" s="40"/>
      <c r="D32" s="40"/>
      <c r="E32" s="40"/>
      <c r="F32" s="38"/>
      <c r="G32" s="38"/>
      <c r="H32" s="38"/>
      <c r="I32" s="38"/>
      <c r="J32" s="38"/>
      <c r="K32" s="38"/>
    </row>
    <row r="33" spans="1:11">
      <c r="A33" s="38"/>
      <c r="B33" s="40"/>
      <c r="C33" s="40"/>
      <c r="D33" s="40"/>
      <c r="E33" s="40"/>
      <c r="F33" s="38"/>
      <c r="G33" s="38"/>
      <c r="H33" s="38"/>
      <c r="I33" s="38"/>
      <c r="J33" s="38"/>
      <c r="K33" s="38"/>
    </row>
    <row r="34" spans="1:11">
      <c r="A34" s="38"/>
      <c r="B34" s="40"/>
      <c r="C34" s="40"/>
      <c r="D34" s="40"/>
      <c r="E34" s="40"/>
      <c r="F34" s="38"/>
      <c r="G34" s="38"/>
      <c r="H34" s="38"/>
      <c r="I34" s="38"/>
      <c r="J34" s="38"/>
      <c r="K34" s="38"/>
    </row>
    <row r="35" spans="1:11">
      <c r="A35" s="38"/>
      <c r="B35" s="38"/>
      <c r="C35" s="38"/>
      <c r="D35" s="38"/>
      <c r="E35" s="38"/>
      <c r="F35" s="38"/>
      <c r="G35" s="38"/>
      <c r="H35" s="38"/>
      <c r="I35" s="38"/>
      <c r="J35" s="38"/>
      <c r="K35" s="38"/>
    </row>
  </sheetData>
  <mergeCells count="16">
    <mergeCell ref="G23:J25"/>
    <mergeCell ref="B16:E16"/>
    <mergeCell ref="B17:E22"/>
    <mergeCell ref="B23:E23"/>
    <mergeCell ref="B24:E34"/>
    <mergeCell ref="B2:E2"/>
    <mergeCell ref="G13:J16"/>
    <mergeCell ref="G17:J17"/>
    <mergeCell ref="G18:J21"/>
    <mergeCell ref="G22:J22"/>
    <mergeCell ref="G2:J2"/>
    <mergeCell ref="G3:J11"/>
    <mergeCell ref="G12:J12"/>
    <mergeCell ref="B3:E6"/>
    <mergeCell ref="B7:E7"/>
    <mergeCell ref="B8:E15"/>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C6" sqref="C6"/>
    </sheetView>
  </sheetViews>
  <sheetFormatPr baseColWidth="10" defaultRowHeight="15" x14ac:dyDescent="0"/>
  <cols>
    <col min="1" max="1" width="14.1640625" bestFit="1" customWidth="1"/>
    <col min="2" max="2" width="16" bestFit="1" customWidth="1"/>
    <col min="3" max="3" width="17.6640625" bestFit="1" customWidth="1"/>
    <col min="4" max="7" width="11.6640625" bestFit="1" customWidth="1"/>
  </cols>
  <sheetData>
    <row r="1" spans="1:14">
      <c r="A1" t="s">
        <v>11</v>
      </c>
      <c r="B1" t="s">
        <v>12</v>
      </c>
      <c r="C1" t="s">
        <v>13</v>
      </c>
      <c r="D1" t="s">
        <v>24</v>
      </c>
      <c r="E1" t="s">
        <v>25</v>
      </c>
      <c r="F1" t="s">
        <v>26</v>
      </c>
      <c r="G1" t="s">
        <v>27</v>
      </c>
      <c r="K1" t="s">
        <v>28</v>
      </c>
      <c r="L1" t="s">
        <v>29</v>
      </c>
      <c r="M1" t="s">
        <v>30</v>
      </c>
      <c r="N1" t="s">
        <v>31</v>
      </c>
    </row>
    <row r="2" spans="1:14">
      <c r="A2" t="s">
        <v>8</v>
      </c>
      <c r="B2" s="9">
        <v>6000</v>
      </c>
      <c r="C2" s="9">
        <v>7000</v>
      </c>
      <c r="D2" s="9">
        <f>Table1[[#This Row],[Projected Spend]]*Table2[Year 2 %]</f>
        <v>6300</v>
      </c>
      <c r="E2" s="9">
        <f>Table1[[#This Row],[Projected Spend]]*Table2[Year 3 %]</f>
        <v>5250</v>
      </c>
      <c r="F2" s="9">
        <f>Table1[[#This Row],[Projected Spend]]*Table2[Year 4 %]</f>
        <v>2800</v>
      </c>
      <c r="G2" s="9">
        <f>Table1[[#This Row],[Projected Spend]]*Table2[Year 5 %]</f>
        <v>1400</v>
      </c>
      <c r="K2" s="8">
        <v>0.9</v>
      </c>
      <c r="L2" s="8">
        <v>0.75</v>
      </c>
      <c r="M2" s="8">
        <v>0.4</v>
      </c>
      <c r="N2" s="8">
        <v>0.2</v>
      </c>
    </row>
    <row r="3" spans="1:14">
      <c r="A3" t="s">
        <v>0</v>
      </c>
      <c r="B3" s="9">
        <v>9000</v>
      </c>
      <c r="C3" s="9">
        <v>12000</v>
      </c>
      <c r="D3" s="9">
        <f>Table1[[#This Row],[Projected Spend]]*Table2[Year 2 %]</f>
        <v>10800</v>
      </c>
      <c r="E3" s="9">
        <f>Table1[[#This Row],[Projected Spend]]*Table2[Year 3 %]</f>
        <v>9000</v>
      </c>
      <c r="F3" s="9">
        <f>Table1[[#This Row],[Projected Spend]]*Table2[Year 4 %]</f>
        <v>4800</v>
      </c>
      <c r="G3" s="9">
        <f>Table1[[#This Row],[Projected Spend]]*Table2[Year 5 %]</f>
        <v>2400</v>
      </c>
      <c r="L3" s="8"/>
    </row>
    <row r="4" spans="1:14">
      <c r="A4" t="s">
        <v>1</v>
      </c>
      <c r="B4" s="9">
        <v>500</v>
      </c>
      <c r="C4" s="9">
        <v>600</v>
      </c>
      <c r="D4" s="9">
        <f>Table1[[#This Row],[Projected Spend]]*Table2[Year 2 %]</f>
        <v>540</v>
      </c>
      <c r="E4" s="9">
        <f>Table1[[#This Row],[Projected Spend]]*Table2[Year 3 %]</f>
        <v>450</v>
      </c>
      <c r="F4" s="9">
        <f>Table1[[#This Row],[Projected Spend]]*Table2[Year 4 %]</f>
        <v>240</v>
      </c>
      <c r="G4" s="9">
        <f>Table1[[#This Row],[Projected Spend]]*Table2[Year 5 %]</f>
        <v>120</v>
      </c>
      <c r="L4" s="8"/>
    </row>
    <row r="5" spans="1:14" ht="16" thickBot="1">
      <c r="A5" t="s">
        <v>2</v>
      </c>
      <c r="B5" s="9">
        <v>1000</v>
      </c>
      <c r="C5" s="9">
        <v>1000</v>
      </c>
      <c r="D5" s="9">
        <f>Table1[[#This Row],[Projected Spend]]*Table2[Year 2 %]</f>
        <v>900</v>
      </c>
      <c r="E5" s="9">
        <f>Table1[[#This Row],[Projected Spend]]*Table2[Year 3 %]</f>
        <v>750</v>
      </c>
      <c r="F5" s="9">
        <f>Table1[[#This Row],[Projected Spend]]*Table2[Year 4 %]</f>
        <v>400</v>
      </c>
      <c r="G5" s="9">
        <f>Table1[[#This Row],[Projected Spend]]*Table2[Year 5 %]</f>
        <v>200</v>
      </c>
    </row>
    <row r="6" spans="1:14">
      <c r="A6" t="s">
        <v>3</v>
      </c>
      <c r="B6" s="9">
        <v>100</v>
      </c>
      <c r="C6" s="9">
        <v>120</v>
      </c>
      <c r="D6" s="9">
        <f>Table1[[#This Row],[Projected Spend]]*Table2[Year 2 %]</f>
        <v>108</v>
      </c>
      <c r="E6" s="9">
        <f>Table1[[#This Row],[Projected Spend]]*Table2[Year 3 %]</f>
        <v>90</v>
      </c>
      <c r="F6" s="9">
        <f>Table1[[#This Row],[Projected Spend]]*Table2[Year 4 %]</f>
        <v>48</v>
      </c>
      <c r="G6" s="9">
        <f>Table1[[#This Row],[Projected Spend]]*Table2[Year 5 %]</f>
        <v>24</v>
      </c>
      <c r="K6" s="41" t="s">
        <v>88</v>
      </c>
      <c r="L6" s="42"/>
      <c r="M6" s="42"/>
      <c r="N6" s="43"/>
    </row>
    <row r="7" spans="1:14">
      <c r="A7" t="s">
        <v>4</v>
      </c>
      <c r="B7" s="9">
        <v>5000</v>
      </c>
      <c r="C7" s="9">
        <v>6000</v>
      </c>
      <c r="D7" s="9">
        <f>Table1[[#This Row],[Projected Spend]]*Table2[Year 2 %]</f>
        <v>5400</v>
      </c>
      <c r="E7" s="9">
        <f>Table1[[#This Row],[Projected Spend]]*Table2[Year 3 %]</f>
        <v>4500</v>
      </c>
      <c r="F7" s="9">
        <f>Table1[[#This Row],[Projected Spend]]*Table2[Year 4 %]</f>
        <v>2400</v>
      </c>
      <c r="G7" s="9">
        <f>Table1[[#This Row],[Projected Spend]]*Table2[Year 5 %]</f>
        <v>1200</v>
      </c>
      <c r="K7" s="44"/>
      <c r="L7" s="45"/>
      <c r="M7" s="45"/>
      <c r="N7" s="46"/>
    </row>
    <row r="8" spans="1:14">
      <c r="A8" t="s">
        <v>5</v>
      </c>
      <c r="B8" s="9">
        <v>2000</v>
      </c>
      <c r="C8" s="9">
        <v>2000</v>
      </c>
      <c r="D8" s="9">
        <f>Table1[[#This Row],[Projected Spend]]*Table2[Year 2 %]</f>
        <v>1800</v>
      </c>
      <c r="E8" s="9">
        <f>Table1[[#This Row],[Projected Spend]]*Table2[Year 3 %]</f>
        <v>1500</v>
      </c>
      <c r="F8" s="9">
        <f>Table1[[#This Row],[Projected Spend]]*Table2[Year 4 %]</f>
        <v>800</v>
      </c>
      <c r="G8" s="9">
        <f>Table1[[#This Row],[Projected Spend]]*Table2[Year 5 %]</f>
        <v>400</v>
      </c>
      <c r="K8" s="44"/>
      <c r="L8" s="45"/>
      <c r="M8" s="45"/>
      <c r="N8" s="46"/>
    </row>
    <row r="9" spans="1:14">
      <c r="A9" t="s">
        <v>6</v>
      </c>
      <c r="B9" s="9">
        <v>500</v>
      </c>
      <c r="C9" s="9">
        <v>0</v>
      </c>
      <c r="D9" s="9">
        <f>Table1[[#This Row],[Projected Spend]]*Table2[Year 2 %]</f>
        <v>0</v>
      </c>
      <c r="E9" s="9">
        <f>Table1[[#This Row],[Projected Spend]]*Table2[Year 3 %]</f>
        <v>0</v>
      </c>
      <c r="F9" s="9">
        <f>Table1[[#This Row],[Projected Spend]]*Table2[Year 4 %]</f>
        <v>0</v>
      </c>
      <c r="G9" s="9">
        <f>Table1[[#This Row],[Projected Spend]]*Table2[Year 5 %]</f>
        <v>0</v>
      </c>
      <c r="K9" s="44"/>
      <c r="L9" s="45"/>
      <c r="M9" s="45"/>
      <c r="N9" s="46"/>
    </row>
    <row r="10" spans="1:14" ht="16" thickBot="1">
      <c r="A10" t="s">
        <v>7</v>
      </c>
      <c r="B10" s="9">
        <v>6000</v>
      </c>
      <c r="C10" s="9">
        <v>7000</v>
      </c>
      <c r="D10" s="9">
        <f>Table1[[#This Row],[Projected Spend]]*Table2[Year 2 %]</f>
        <v>6300</v>
      </c>
      <c r="E10" s="9">
        <f>Table1[[#This Row],[Projected Spend]]*Table2[Year 3 %]</f>
        <v>5250</v>
      </c>
      <c r="F10" s="9">
        <f>Table1[[#This Row],[Projected Spend]]*Table2[Year 4 %]</f>
        <v>2800</v>
      </c>
      <c r="G10" s="9">
        <f>Table1[[#This Row],[Projected Spend]]*Table2[Year 5 %]</f>
        <v>1400</v>
      </c>
      <c r="K10" s="47"/>
      <c r="L10" s="48"/>
      <c r="M10" s="48"/>
      <c r="N10" s="49"/>
    </row>
    <row r="11" spans="1:14">
      <c r="A11" t="s">
        <v>9</v>
      </c>
      <c r="B11" s="9">
        <v>2000</v>
      </c>
      <c r="C11" s="9">
        <v>2000</v>
      </c>
      <c r="D11" s="9">
        <f>Table1[[#This Row],[Projected Spend]]*Table2[Year 2 %]</f>
        <v>1800</v>
      </c>
      <c r="E11" s="9">
        <f>Table1[[#This Row],[Projected Spend]]*Table2[Year 3 %]</f>
        <v>1500</v>
      </c>
      <c r="F11" s="9">
        <f>Table1[[#This Row],[Projected Spend]]*Table2[Year 4 %]</f>
        <v>800</v>
      </c>
      <c r="G11" s="9">
        <f>Table1[[#This Row],[Projected Spend]]*Table2[Year 5 %]</f>
        <v>400</v>
      </c>
    </row>
    <row r="12" spans="1:14">
      <c r="A12" t="s">
        <v>10</v>
      </c>
      <c r="B12" s="9">
        <v>15000</v>
      </c>
      <c r="C12" s="9">
        <v>15000</v>
      </c>
      <c r="D12" s="9">
        <f>Table1[[#This Row],[Projected Spend]]*Table2[Year 2 %]</f>
        <v>13500</v>
      </c>
      <c r="E12" s="9">
        <f>Table1[[#This Row],[Projected Spend]]*Table2[Year 3 %]</f>
        <v>11250</v>
      </c>
      <c r="F12" s="9">
        <f>Table1[[#This Row],[Projected Spend]]*Table2[Year 4 %]</f>
        <v>6000</v>
      </c>
      <c r="G12" s="9">
        <f>Table1[[#This Row],[Projected Spend]]*Table2[Year 5 %]</f>
        <v>3000</v>
      </c>
    </row>
    <row r="13" spans="1:14">
      <c r="A13" t="s">
        <v>10</v>
      </c>
      <c r="B13" s="9">
        <v>8000</v>
      </c>
      <c r="C13" s="9">
        <v>8000</v>
      </c>
      <c r="D13" s="9">
        <f>Table1[[#This Row],[Projected Spend]]*Table2[Year 2 %]</f>
        <v>7200</v>
      </c>
      <c r="E13" s="9">
        <f>Table1[[#This Row],[Projected Spend]]*Table2[Year 3 %]</f>
        <v>6000</v>
      </c>
      <c r="F13" s="9">
        <f>Table1[[#This Row],[Projected Spend]]*Table2[Year 4 %]</f>
        <v>3200</v>
      </c>
      <c r="G13" s="9">
        <f>Table1[[#This Row],[Projected Spend]]*Table2[Year 5 %]</f>
        <v>1600</v>
      </c>
    </row>
    <row r="14" spans="1:14">
      <c r="A14" t="s">
        <v>10</v>
      </c>
      <c r="B14" s="9"/>
      <c r="C14" s="9"/>
      <c r="D14" s="9">
        <f>Table1[[#This Row],[Projected Spend]]*Table2[Year 2 %]</f>
        <v>0</v>
      </c>
      <c r="E14" s="9">
        <f>Table1[[#This Row],[Projected Spend]]*Table2[Year 3 %]</f>
        <v>0</v>
      </c>
      <c r="F14" s="9">
        <f>Table1[[#This Row],[Projected Spend]]*Table2[Year 4 %]</f>
        <v>0</v>
      </c>
      <c r="G14" s="9">
        <f>Table1[[#This Row],[Projected Spend]]*Table2[Year 5 %]</f>
        <v>0</v>
      </c>
    </row>
    <row r="15" spans="1:14">
      <c r="A15" t="s">
        <v>10</v>
      </c>
      <c r="B15" s="9"/>
      <c r="C15" s="9"/>
      <c r="D15" s="9">
        <f>Table1[[#This Row],[Projected Spend]]*Table2[Year 2 %]</f>
        <v>0</v>
      </c>
      <c r="E15" s="9">
        <f>Table1[[#This Row],[Projected Spend]]*Table2[Year 3 %]</f>
        <v>0</v>
      </c>
      <c r="F15" s="9">
        <f>Table1[[#This Row],[Projected Spend]]*Table2[Year 4 %]</f>
        <v>0</v>
      </c>
      <c r="G15" s="9">
        <f>Table1[[#This Row],[Projected Spend]]*Table2[Year 5 %]</f>
        <v>0</v>
      </c>
    </row>
    <row r="16" spans="1:14">
      <c r="A16" t="s">
        <v>10</v>
      </c>
      <c r="B16" s="9"/>
      <c r="C16" s="9"/>
      <c r="D16" s="9">
        <f>Table1[[#This Row],[Projected Spend]]*Table2[Year 2 %]</f>
        <v>0</v>
      </c>
      <c r="E16" s="9">
        <f>Table1[[#This Row],[Projected Spend]]*Table2[Year 3 %]</f>
        <v>0</v>
      </c>
      <c r="F16" s="9">
        <f>Table1[[#This Row],[Projected Spend]]*Table2[Year 4 %]</f>
        <v>0</v>
      </c>
      <c r="G16" s="9">
        <f>Table1[[#This Row],[Projected Spend]]*Table2[Year 5 %]</f>
        <v>0</v>
      </c>
    </row>
    <row r="17" spans="1:12" ht="16" thickBot="1">
      <c r="A17" t="s">
        <v>10</v>
      </c>
      <c r="B17" s="9"/>
      <c r="C17" s="9"/>
      <c r="D17" s="9">
        <f>Table1[[#This Row],[Projected Spend]]*Table2[Year 2 %]</f>
        <v>0</v>
      </c>
      <c r="E17" s="9">
        <f>Table1[[#This Row],[Projected Spend]]*Table2[Year 3 %]</f>
        <v>0</v>
      </c>
      <c r="F17" s="9">
        <f>Table1[[#This Row],[Projected Spend]]*Table2[Year 4 %]</f>
        <v>0</v>
      </c>
      <c r="G17" s="9">
        <f>Table1[[#This Row],[Projected Spend]]*Table2[Year 5 %]</f>
        <v>0</v>
      </c>
    </row>
    <row r="18" spans="1:12">
      <c r="A18" s="6" t="s">
        <v>14</v>
      </c>
      <c r="B18" s="10">
        <f>SUM(Table1[Current Spend])</f>
        <v>55100</v>
      </c>
      <c r="C18" s="68">
        <f>SUM(Table1[Projected Spend])*1.153</f>
        <v>70010.16</v>
      </c>
      <c r="D18" s="10">
        <f>SUM(Table1[Year 2])</f>
        <v>54648</v>
      </c>
      <c r="E18" s="10">
        <f>SUM(Table1[Year 3])</f>
        <v>45540</v>
      </c>
      <c r="F18" s="10">
        <f>SUM(Table1[Year 4])</f>
        <v>24288</v>
      </c>
      <c r="G18" s="10">
        <f>SUM(Table1[Year 5])</f>
        <v>12144</v>
      </c>
      <c r="I18" s="50" t="s">
        <v>90</v>
      </c>
      <c r="J18" s="51"/>
      <c r="K18" s="51"/>
      <c r="L18" s="52"/>
    </row>
    <row r="19" spans="1:12" ht="16" thickBot="1">
      <c r="I19" s="53"/>
      <c r="J19" s="54"/>
      <c r="K19" s="54"/>
      <c r="L19" s="55"/>
    </row>
    <row r="20" spans="1:12" ht="15" customHeight="1">
      <c r="C20" s="41" t="s">
        <v>130</v>
      </c>
      <c r="D20" s="43"/>
      <c r="I20" s="53"/>
      <c r="J20" s="54"/>
      <c r="K20" s="54"/>
      <c r="L20" s="55"/>
    </row>
    <row r="21" spans="1:12">
      <c r="C21" s="44"/>
      <c r="D21" s="46"/>
      <c r="I21" s="53"/>
      <c r="J21" s="54"/>
      <c r="K21" s="54"/>
      <c r="L21" s="55"/>
    </row>
    <row r="22" spans="1:12" ht="16" thickBot="1">
      <c r="C22" s="47"/>
      <c r="D22" s="49"/>
      <c r="I22" s="53"/>
      <c r="J22" s="54"/>
      <c r="K22" s="54"/>
      <c r="L22" s="55"/>
    </row>
    <row r="23" spans="1:12">
      <c r="I23" s="53"/>
      <c r="J23" s="54"/>
      <c r="K23" s="54"/>
      <c r="L23" s="55"/>
    </row>
    <row r="24" spans="1:12" ht="16" thickBot="1">
      <c r="I24" s="56"/>
      <c r="J24" s="57"/>
      <c r="K24" s="57"/>
      <c r="L24" s="58"/>
    </row>
  </sheetData>
  <mergeCells count="3">
    <mergeCell ref="K6:N10"/>
    <mergeCell ref="I18:L24"/>
    <mergeCell ref="C20:D22"/>
  </mergeCells>
  <pageMargins left="0.75" right="0.75" top="1" bottom="1" header="0.5" footer="0.5"/>
  <pageSetup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B2" sqref="B2"/>
    </sheetView>
  </sheetViews>
  <sheetFormatPr baseColWidth="10" defaultRowHeight="15" x14ac:dyDescent="0"/>
  <cols>
    <col min="1" max="1" width="14.1640625" bestFit="1" customWidth="1"/>
    <col min="2" max="6" width="14.6640625" customWidth="1"/>
  </cols>
  <sheetData>
    <row r="1" spans="1:14" ht="16" thickBot="1">
      <c r="A1" s="1" t="s">
        <v>11</v>
      </c>
      <c r="B1" s="2" t="s">
        <v>19</v>
      </c>
      <c r="C1" s="2" t="s">
        <v>20</v>
      </c>
      <c r="D1" s="2" t="s">
        <v>21</v>
      </c>
      <c r="E1" s="2" t="s">
        <v>22</v>
      </c>
      <c r="F1" s="3" t="s">
        <v>23</v>
      </c>
      <c r="K1" t="s">
        <v>28</v>
      </c>
      <c r="L1" t="s">
        <v>29</v>
      </c>
      <c r="M1" t="s">
        <v>30</v>
      </c>
      <c r="N1" t="s">
        <v>31</v>
      </c>
    </row>
    <row r="2" spans="1:14" ht="16" thickTop="1">
      <c r="A2" s="4" t="s">
        <v>15</v>
      </c>
      <c r="B2" s="14">
        <v>30000</v>
      </c>
      <c r="C2" s="14">
        <f>Table4[[#This Row],[Year 1 Spend]]*Table24[Year 2 %]</f>
        <v>27000</v>
      </c>
      <c r="D2" s="14">
        <f>Table4[[#This Row],[Year 1 Spend]]*Table24[Year 3 %]</f>
        <v>22500</v>
      </c>
      <c r="E2" s="14">
        <f>Table4[[#This Row],[Year 1 Spend]]*Table24[Year 4 %]</f>
        <v>12000</v>
      </c>
      <c r="F2" s="15">
        <f>Table4[[#This Row],[Year 1 Spend]]*Table24[Year 5 %]</f>
        <v>6000</v>
      </c>
      <c r="K2" s="8">
        <v>0.9</v>
      </c>
      <c r="L2" s="8">
        <v>0.75</v>
      </c>
      <c r="M2" s="8">
        <v>0.4</v>
      </c>
      <c r="N2" s="8">
        <v>0.2</v>
      </c>
    </row>
    <row r="3" spans="1:14">
      <c r="A3" s="5" t="s">
        <v>16</v>
      </c>
      <c r="B3" s="16"/>
      <c r="C3" s="14">
        <f>Table4[[#This Row],[Year 1 Spend]]*Table24[Year 2 %]</f>
        <v>0</v>
      </c>
      <c r="D3" s="14">
        <f>Table4[[#This Row],[Year 1 Spend]]*Table24[Year 3 %]</f>
        <v>0</v>
      </c>
      <c r="E3" s="14">
        <f>Table4[[#This Row],[Year 1 Spend]]*Table24[Year 4 %]</f>
        <v>0</v>
      </c>
      <c r="F3" s="15">
        <f>Table4[[#This Row],[Year 1 Spend]]*Table24[Year 5 %]</f>
        <v>0</v>
      </c>
    </row>
    <row r="4" spans="1:14" ht="16" thickBot="1">
      <c r="A4" s="4" t="s">
        <v>17</v>
      </c>
      <c r="B4" s="14"/>
      <c r="C4" s="14">
        <f>Table4[[#This Row],[Year 1 Spend]]*Table24[Year 2 %]</f>
        <v>0</v>
      </c>
      <c r="D4" s="14">
        <f>Table4[[#This Row],[Year 1 Spend]]*Table24[Year 3 %]</f>
        <v>0</v>
      </c>
      <c r="E4" s="14">
        <f>Table4[[#This Row],[Year 1 Spend]]*Table24[Year 4 %]</f>
        <v>0</v>
      </c>
      <c r="F4" s="15">
        <f>Table4[[#This Row],[Year 1 Spend]]*Table24[Year 5 %]</f>
        <v>0</v>
      </c>
    </row>
    <row r="5" spans="1:14">
      <c r="A5" s="5" t="s">
        <v>18</v>
      </c>
      <c r="B5" s="16"/>
      <c r="C5" s="14">
        <f>Table4[[#This Row],[Year 1 Spend]]*Table24[Year 2 %]</f>
        <v>0</v>
      </c>
      <c r="D5" s="14">
        <f>Table4[[#This Row],[Year 1 Spend]]*Table24[Year 3 %]</f>
        <v>0</v>
      </c>
      <c r="E5" s="14">
        <f>Table4[[#This Row],[Year 1 Spend]]*Table24[Year 4 %]</f>
        <v>0</v>
      </c>
      <c r="F5" s="15">
        <f>Table4[[#This Row],[Year 1 Spend]]*Table24[Year 5 %]</f>
        <v>0</v>
      </c>
      <c r="K5" s="41" t="s">
        <v>89</v>
      </c>
      <c r="L5" s="42"/>
      <c r="M5" s="42"/>
      <c r="N5" s="43"/>
    </row>
    <row r="6" spans="1:14" ht="16" thickBot="1">
      <c r="A6" s="11" t="s">
        <v>10</v>
      </c>
      <c r="B6" s="17"/>
      <c r="C6" s="14">
        <f>Table4[[#This Row],[Year 1 Spend]]*Table24[Year 2 %]</f>
        <v>0</v>
      </c>
      <c r="D6" s="14">
        <f>Table4[[#This Row],[Year 1 Spend]]*Table24[Year 3 %]</f>
        <v>0</v>
      </c>
      <c r="E6" s="14">
        <f>Table4[[#This Row],[Year 1 Spend]]*Table24[Year 4 %]</f>
        <v>0</v>
      </c>
      <c r="F6" s="15">
        <f>Table4[[#This Row],[Year 1 Spend]]*Table24[Year 5 %]</f>
        <v>0</v>
      </c>
      <c r="K6" s="44"/>
      <c r="L6" s="45"/>
      <c r="M6" s="45"/>
      <c r="N6" s="46"/>
    </row>
    <row r="7" spans="1:14" ht="16" thickTop="1">
      <c r="A7" s="7" t="s">
        <v>14</v>
      </c>
      <c r="B7" s="18">
        <f>SUM(B2:B5)</f>
        <v>30000</v>
      </c>
      <c r="C7" s="18">
        <f>SUM(C2:C5)</f>
        <v>27000</v>
      </c>
      <c r="D7" s="18">
        <f>SUM(D2:D5)</f>
        <v>22500</v>
      </c>
      <c r="E7" s="18">
        <f>SUM(E2:E5)</f>
        <v>12000</v>
      </c>
      <c r="F7" s="19">
        <f>SUM(F2:F5)</f>
        <v>6000</v>
      </c>
      <c r="K7" s="44"/>
      <c r="L7" s="45"/>
      <c r="M7" s="45"/>
      <c r="N7" s="46"/>
    </row>
    <row r="8" spans="1:14">
      <c r="K8" s="44"/>
      <c r="L8" s="45"/>
      <c r="M8" s="45"/>
      <c r="N8" s="46"/>
    </row>
    <row r="9" spans="1:14" ht="16" thickBot="1">
      <c r="K9" s="47"/>
      <c r="L9" s="48"/>
      <c r="M9" s="48"/>
      <c r="N9" s="49"/>
    </row>
  </sheetData>
  <mergeCells count="1">
    <mergeCell ref="K5:N9"/>
  </mergeCells>
  <pageMargins left="0.75" right="0.75" top="1" bottom="1" header="0.5" footer="0.5"/>
  <tableParts count="2">
    <tablePart r:id="rId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16" sqref="H16"/>
    </sheetView>
  </sheetViews>
  <sheetFormatPr baseColWidth="10" defaultRowHeight="15" x14ac:dyDescent="0"/>
  <cols>
    <col min="1" max="1" width="15.1640625" bestFit="1" customWidth="1"/>
    <col min="2" max="2" width="12.5" bestFit="1" customWidth="1"/>
    <col min="4" max="4" width="14.6640625" customWidth="1"/>
    <col min="5" max="6" width="14" bestFit="1" customWidth="1"/>
  </cols>
  <sheetData>
    <row r="1" spans="1:8" ht="16" thickBot="1">
      <c r="A1" s="23"/>
      <c r="B1" s="23" t="s">
        <v>43</v>
      </c>
      <c r="C1" s="23" t="s">
        <v>44</v>
      </c>
      <c r="D1" s="23" t="s">
        <v>45</v>
      </c>
    </row>
    <row r="2" spans="1:8">
      <c r="A2" s="20" t="s">
        <v>41</v>
      </c>
      <c r="B2" s="21">
        <f>SUM(Table1[[#Totals],[Projected Spend]],'Church Budget'!B7)</f>
        <v>100010.16</v>
      </c>
      <c r="C2" s="21">
        <f>C3*12</f>
        <v>2220</v>
      </c>
      <c r="D2" s="32">
        <f>C2/B2</f>
        <v>2.2197744709137549E-2</v>
      </c>
      <c r="F2" s="59" t="str">
        <f>"You need to brainstorm a list of "&amp;D12*2&amp;" potential donors in order to achieve this goal."</f>
        <v>You need to brainstorm a list of 370 potential donors in order to achieve this goal.</v>
      </c>
      <c r="G2" s="60"/>
      <c r="H2" s="61"/>
    </row>
    <row r="3" spans="1:8">
      <c r="A3" s="20" t="s">
        <v>42</v>
      </c>
      <c r="B3" s="21">
        <f>B2/12</f>
        <v>8334.18</v>
      </c>
      <c r="C3" s="21">
        <f>G12</f>
        <v>185</v>
      </c>
      <c r="D3" s="33">
        <f>C3/B3</f>
        <v>2.2197744709137549E-2</v>
      </c>
      <c r="F3" s="62"/>
      <c r="G3" s="63"/>
      <c r="H3" s="64"/>
    </row>
    <row r="4" spans="1:8" ht="16" thickBot="1">
      <c r="D4" s="12"/>
      <c r="F4" s="65"/>
      <c r="G4" s="66"/>
      <c r="H4" s="67"/>
    </row>
    <row r="5" spans="1:8">
      <c r="D5" s="12"/>
    </row>
    <row r="7" spans="1:8">
      <c r="A7" s="23"/>
      <c r="B7" s="23" t="s">
        <v>33</v>
      </c>
      <c r="C7" s="23" t="s">
        <v>37</v>
      </c>
      <c r="D7" s="23" t="s">
        <v>38</v>
      </c>
      <c r="E7" s="23" t="s">
        <v>92</v>
      </c>
      <c r="F7" s="23" t="s">
        <v>39</v>
      </c>
      <c r="G7" s="23" t="s">
        <v>40</v>
      </c>
      <c r="H7" s="23" t="s">
        <v>91</v>
      </c>
    </row>
    <row r="8" spans="1:8">
      <c r="A8" s="20" t="s">
        <v>32</v>
      </c>
      <c r="B8" s="29">
        <v>100</v>
      </c>
      <c r="C8" s="22">
        <v>0.15</v>
      </c>
      <c r="D8" s="30">
        <f>ROUND(((B3/25)*0.3333)/4,0)</f>
        <v>28</v>
      </c>
      <c r="E8" s="21">
        <f>D8*B8</f>
        <v>2800</v>
      </c>
      <c r="F8" s="20">
        <f>COUNTIF('Meeting List'!G:G,TOTALS!B8)</f>
        <v>1</v>
      </c>
      <c r="G8" s="21">
        <f>SUMIF('Meeting List'!G:G,TOTALS!B8)</f>
        <v>100</v>
      </c>
      <c r="H8" s="37">
        <f>G8/E8</f>
        <v>3.5714285714285712E-2</v>
      </c>
    </row>
    <row r="9" spans="1:8">
      <c r="A9" s="20" t="s">
        <v>34</v>
      </c>
      <c r="B9" s="29">
        <v>50</v>
      </c>
      <c r="C9" s="22">
        <v>0.35</v>
      </c>
      <c r="D9" s="30">
        <f>ROUND(((B3/25)*0.3888)/2,0)</f>
        <v>65</v>
      </c>
      <c r="E9" s="21">
        <f>D9*B9</f>
        <v>3250</v>
      </c>
      <c r="F9" s="20">
        <f>COUNTIF('Meeting List'!G:G,TOTALS!B9)</f>
        <v>1</v>
      </c>
      <c r="G9" s="21">
        <f>SUMIF('Meeting List'!G:G,TOTALS!B9)</f>
        <v>50</v>
      </c>
      <c r="H9" s="37">
        <f t="shared" ref="H9:H10" si="0">G9/E9</f>
        <v>1.5384615384615385E-2</v>
      </c>
    </row>
    <row r="10" spans="1:8">
      <c r="A10" s="20" t="s">
        <v>35</v>
      </c>
      <c r="B10" s="29">
        <v>25</v>
      </c>
      <c r="C10" s="22">
        <v>0.5</v>
      </c>
      <c r="D10" s="30">
        <f>ROUND(((B3/25)*0.277)/1,0)</f>
        <v>92</v>
      </c>
      <c r="E10" s="21">
        <f>D10*B10</f>
        <v>2300</v>
      </c>
      <c r="F10" s="20">
        <f>COUNTIF('Meeting List'!G:G,TOTALS!B10)</f>
        <v>1</v>
      </c>
      <c r="G10" s="21">
        <f>SUMIF('Meeting List'!G:G,TOTALS!B10)</f>
        <v>25</v>
      </c>
      <c r="H10" s="37">
        <f t="shared" si="0"/>
        <v>1.0869565217391304E-2</v>
      </c>
    </row>
    <row r="11" spans="1:8">
      <c r="A11" s="20" t="s">
        <v>10</v>
      </c>
      <c r="B11" s="31" t="s">
        <v>36</v>
      </c>
      <c r="C11" s="22">
        <v>0</v>
      </c>
      <c r="D11" s="31">
        <v>0</v>
      </c>
      <c r="E11" s="21">
        <v>0</v>
      </c>
      <c r="F11" s="20">
        <f>(COUNTIF('Meeting List'!G:G,"&lt;&gt;")-1)-SUM(F8:F10)</f>
        <v>1</v>
      </c>
      <c r="G11" s="21">
        <f>SUM('Meeting List'!G:G)-SUM(G8:G10)</f>
        <v>10</v>
      </c>
      <c r="H11" s="36" t="str">
        <f>IF(D11=0,"n/a",G11/E11)</f>
        <v>n/a</v>
      </c>
    </row>
    <row r="12" spans="1:8">
      <c r="A12" s="23" t="s">
        <v>14</v>
      </c>
      <c r="B12" s="23"/>
      <c r="C12" s="24">
        <f>SUM(C8:C11)</f>
        <v>1</v>
      </c>
      <c r="D12" s="25">
        <f>ROUND(SUM(D8:D11),0)</f>
        <v>185</v>
      </c>
      <c r="E12" s="27">
        <f>SUM(E8:E11)</f>
        <v>8350</v>
      </c>
      <c r="F12" s="26">
        <f>SUM(F8:F11)</f>
        <v>4</v>
      </c>
      <c r="G12" s="27">
        <f t="shared" ref="G12" si="1">SUM(G8:G11)</f>
        <v>185</v>
      </c>
      <c r="H12" s="28">
        <f>G12/E12</f>
        <v>2.215568862275449E-2</v>
      </c>
    </row>
  </sheetData>
  <mergeCells count="1">
    <mergeCell ref="F2:H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workbookViewId="0">
      <selection activeCell="V5" sqref="V5"/>
    </sheetView>
  </sheetViews>
  <sheetFormatPr baseColWidth="10" defaultRowHeight="15" x14ac:dyDescent="0"/>
  <cols>
    <col min="1" max="1" width="26.1640625" bestFit="1" customWidth="1"/>
    <col min="2" max="2" width="20.5" customWidth="1"/>
    <col min="3" max="3" width="17.6640625" customWidth="1"/>
    <col min="4" max="4" width="16.5" customWidth="1"/>
    <col min="5" max="5" width="18.33203125" customWidth="1"/>
    <col min="6" max="6" width="17.83203125" customWidth="1"/>
    <col min="7" max="7" width="16.5" customWidth="1"/>
    <col min="8" max="8" width="17.83203125" customWidth="1"/>
    <col min="9" max="9" width="3.1640625" style="13" customWidth="1"/>
    <col min="10" max="10" width="14.83203125" customWidth="1"/>
    <col min="11" max="11" width="18.83203125" customWidth="1"/>
    <col min="12" max="12" width="17.5" customWidth="1"/>
    <col min="13" max="13" width="25.33203125" customWidth="1"/>
    <col min="14" max="14" width="15.33203125" customWidth="1"/>
    <col min="15" max="15" width="23.33203125" customWidth="1"/>
    <col min="16" max="16" width="20.5" customWidth="1"/>
    <col min="17" max="17" width="21.5" customWidth="1"/>
    <col min="18" max="18" width="18.6640625" customWidth="1"/>
    <col min="19" max="19" width="20.83203125" customWidth="1"/>
    <col min="20" max="20" width="17.5" customWidth="1"/>
    <col min="21" max="21" width="18.83203125" customWidth="1"/>
    <col min="22" max="22" width="17.33203125" customWidth="1"/>
    <col min="23" max="23" width="5" style="13" customWidth="1"/>
    <col min="24" max="24" width="24" customWidth="1"/>
  </cols>
  <sheetData>
    <row r="1" spans="1:24">
      <c r="A1" t="s">
        <v>46</v>
      </c>
      <c r="B1" t="s">
        <v>47</v>
      </c>
      <c r="C1" t="s">
        <v>48</v>
      </c>
      <c r="D1" t="s">
        <v>49</v>
      </c>
      <c r="E1" t="s">
        <v>50</v>
      </c>
      <c r="F1" t="s">
        <v>51</v>
      </c>
      <c r="G1" t="s">
        <v>52</v>
      </c>
      <c r="H1" t="s">
        <v>53</v>
      </c>
      <c r="J1" t="s">
        <v>61</v>
      </c>
      <c r="K1" t="s">
        <v>62</v>
      </c>
      <c r="L1" t="s">
        <v>63</v>
      </c>
      <c r="M1" t="s">
        <v>64</v>
      </c>
      <c r="N1" t="s">
        <v>65</v>
      </c>
      <c r="O1" t="s">
        <v>66</v>
      </c>
      <c r="P1" t="s">
        <v>67</v>
      </c>
      <c r="Q1" t="s">
        <v>68</v>
      </c>
      <c r="R1" t="s">
        <v>69</v>
      </c>
      <c r="S1" t="s">
        <v>70</v>
      </c>
      <c r="T1" t="s">
        <v>71</v>
      </c>
      <c r="U1" t="s">
        <v>72</v>
      </c>
      <c r="V1" t="s">
        <v>73</v>
      </c>
      <c r="X1" t="s">
        <v>74</v>
      </c>
    </row>
    <row r="2" spans="1:24">
      <c r="A2" t="s">
        <v>54</v>
      </c>
      <c r="B2" t="s">
        <v>55</v>
      </c>
      <c r="C2" t="s">
        <v>56</v>
      </c>
      <c r="D2" t="s">
        <v>57</v>
      </c>
      <c r="E2" t="s">
        <v>58</v>
      </c>
      <c r="F2" t="s">
        <v>59</v>
      </c>
      <c r="G2" t="s">
        <v>60</v>
      </c>
      <c r="H2" t="s">
        <v>10</v>
      </c>
    </row>
  </sheetData>
  <pageMargins left="0.75" right="0.75" top="1" bottom="1" header="0.5" footer="0.5"/>
  <pageSetup orientation="portrait" horizontalDpi="4294967292" verticalDpi="4294967292"/>
  <tableParts count="3">
    <tablePart r:id="rId1"/>
    <tablePart r:id="rId2"/>
    <tablePart r:id="rId3"/>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topLeftCell="D1" workbookViewId="0">
      <selection activeCell="B3" sqref="B3"/>
    </sheetView>
  </sheetViews>
  <sheetFormatPr baseColWidth="10" defaultRowHeight="15" x14ac:dyDescent="0"/>
  <cols>
    <col min="1" max="1" width="12.6640625" bestFit="1" customWidth="1"/>
    <col min="2" max="2" width="15" bestFit="1" customWidth="1"/>
    <col min="3" max="5" width="17.5" bestFit="1" customWidth="1"/>
    <col min="6" max="6" width="14.83203125" customWidth="1"/>
    <col min="7" max="9" width="11" customWidth="1"/>
    <col min="10" max="10" width="12" customWidth="1"/>
    <col min="11" max="11" width="14.1640625" bestFit="1" customWidth="1"/>
    <col min="12" max="12" width="16.83203125" bestFit="1" customWidth="1"/>
  </cols>
  <sheetData>
    <row r="1" spans="1:12">
      <c r="A1" t="s">
        <v>75</v>
      </c>
      <c r="B1" t="s">
        <v>76</v>
      </c>
      <c r="C1" t="s">
        <v>77</v>
      </c>
      <c r="D1" t="s">
        <v>78</v>
      </c>
      <c r="E1" t="s">
        <v>79</v>
      </c>
      <c r="F1" t="s">
        <v>80</v>
      </c>
      <c r="G1" t="s">
        <v>81</v>
      </c>
      <c r="H1" t="s">
        <v>82</v>
      </c>
      <c r="I1" t="s">
        <v>83</v>
      </c>
      <c r="J1" t="s">
        <v>84</v>
      </c>
      <c r="K1" t="s">
        <v>85</v>
      </c>
      <c r="L1" t="s">
        <v>86</v>
      </c>
    </row>
  </sheetData>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5" sqref="H5"/>
    </sheetView>
  </sheetViews>
  <sheetFormatPr baseColWidth="10" defaultRowHeight="15" x14ac:dyDescent="0"/>
  <cols>
    <col min="1" max="1" width="12.6640625" bestFit="1" customWidth="1"/>
    <col min="2" max="2" width="12.83203125" bestFit="1" customWidth="1"/>
    <col min="3" max="3" width="15.33203125" bestFit="1" customWidth="1"/>
    <col min="4" max="4" width="15.5" bestFit="1" customWidth="1"/>
    <col min="5" max="5" width="15.6640625" bestFit="1" customWidth="1"/>
    <col min="6" max="6" width="17.33203125" bestFit="1" customWidth="1"/>
    <col min="7" max="7" width="33" bestFit="1" customWidth="1"/>
    <col min="8" max="8" width="22.33203125" bestFit="1" customWidth="1"/>
    <col min="9" max="9" width="15.6640625" bestFit="1" customWidth="1"/>
  </cols>
  <sheetData>
    <row r="1" spans="1:9">
      <c r="A1" t="s">
        <v>75</v>
      </c>
      <c r="B1" t="s">
        <v>87</v>
      </c>
      <c r="C1" t="s">
        <v>93</v>
      </c>
      <c r="D1" t="s">
        <v>94</v>
      </c>
      <c r="E1" t="s">
        <v>95</v>
      </c>
      <c r="F1" t="s">
        <v>96</v>
      </c>
      <c r="G1" t="s">
        <v>97</v>
      </c>
      <c r="H1" t="s">
        <v>98</v>
      </c>
      <c r="I1" t="s">
        <v>99</v>
      </c>
    </row>
    <row r="2" spans="1:9">
      <c r="A2" t="s">
        <v>116</v>
      </c>
      <c r="B2" t="s">
        <v>117</v>
      </c>
      <c r="F2" t="s">
        <v>110</v>
      </c>
      <c r="G2" s="34">
        <v>25</v>
      </c>
    </row>
    <row r="3" spans="1:9">
      <c r="A3" t="s">
        <v>111</v>
      </c>
      <c r="B3" t="s">
        <v>112</v>
      </c>
      <c r="F3" t="s">
        <v>113</v>
      </c>
      <c r="G3" s="34">
        <v>50</v>
      </c>
    </row>
    <row r="4" spans="1:9">
      <c r="A4" s="6" t="s">
        <v>114</v>
      </c>
      <c r="B4" s="6" t="s">
        <v>115</v>
      </c>
      <c r="C4" s="6"/>
      <c r="D4" s="6"/>
      <c r="E4" s="6"/>
      <c r="F4" s="6" t="s">
        <v>110</v>
      </c>
      <c r="G4" s="35">
        <v>100</v>
      </c>
      <c r="H4" s="6"/>
      <c r="I4" s="6" t="s">
        <v>110</v>
      </c>
    </row>
    <row r="5" spans="1:9">
      <c r="A5" s="6" t="s">
        <v>118</v>
      </c>
      <c r="B5" s="6" t="s">
        <v>119</v>
      </c>
      <c r="C5" s="6"/>
      <c r="D5" s="6"/>
      <c r="E5" s="6"/>
      <c r="F5" s="6" t="s">
        <v>113</v>
      </c>
      <c r="G5" s="35">
        <v>10</v>
      </c>
      <c r="H5" s="6"/>
      <c r="I5" s="6"/>
    </row>
  </sheetData>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E3" sqref="E3"/>
    </sheetView>
  </sheetViews>
  <sheetFormatPr baseColWidth="10" defaultRowHeight="15" x14ac:dyDescent="0"/>
  <cols>
    <col min="1" max="1" width="12.6640625" bestFit="1" customWidth="1"/>
    <col min="2" max="2" width="12.83203125" bestFit="1" customWidth="1"/>
    <col min="3" max="3" width="17.83203125" bestFit="1" customWidth="1"/>
    <col min="4" max="6" width="11" customWidth="1"/>
  </cols>
  <sheetData>
    <row r="1" spans="1:6">
      <c r="A1" t="s">
        <v>75</v>
      </c>
      <c r="B1" t="s">
        <v>87</v>
      </c>
      <c r="C1" t="s">
        <v>100</v>
      </c>
      <c r="D1" t="s">
        <v>101</v>
      </c>
      <c r="E1" t="s">
        <v>102</v>
      </c>
      <c r="F1" t="s">
        <v>103</v>
      </c>
    </row>
  </sheetData>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How to Use this Spreadsheet</vt:lpstr>
      <vt:lpstr>My Budget</vt:lpstr>
      <vt:lpstr>Church Budget</vt:lpstr>
      <vt:lpstr>TOTALS</vt:lpstr>
      <vt:lpstr>Brainstorming List</vt:lpstr>
      <vt:lpstr>Mailing List</vt:lpstr>
      <vt:lpstr>Meeting List</vt:lpstr>
      <vt:lpstr>Giving List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Thompson</dc:creator>
  <cp:lastModifiedBy>Phil Thompson</cp:lastModifiedBy>
  <dcterms:created xsi:type="dcterms:W3CDTF">2016-03-01T03:31:11Z</dcterms:created>
  <dcterms:modified xsi:type="dcterms:W3CDTF">2016-03-08T15:15:18Z</dcterms:modified>
</cp:coreProperties>
</file>